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аланс" sheetId="1" r:id="rId1"/>
  </sheets>
  <definedNames>
    <definedName name="а1">'Баланс'!$B$2</definedName>
  </definedNames>
  <calcPr fullCalcOnLoad="1"/>
</workbook>
</file>

<file path=xl/sharedStrings.xml><?xml version="1.0" encoding="utf-8"?>
<sst xmlns="http://schemas.openxmlformats.org/spreadsheetml/2006/main" count="18" uniqueCount="16">
  <si>
    <t>Баланс на бюджета</t>
  </si>
  <si>
    <t>Община:</t>
  </si>
  <si>
    <t>План:</t>
  </si>
  <si>
    <t>Година:</t>
  </si>
  <si>
    <t>Приходи държавни дейности</t>
  </si>
  <si>
    <t>Разходи държавни дейности</t>
  </si>
  <si>
    <t>Разлика приходи-разходи</t>
  </si>
  <si>
    <t>Приходи местни дейности</t>
  </si>
  <si>
    <t>Разходи местни дейности и дофинансиране</t>
  </si>
  <si>
    <t>Разходи местни дейности</t>
  </si>
  <si>
    <t>Разходи дофинансиране</t>
  </si>
  <si>
    <t>Всичко приходи</t>
  </si>
  <si>
    <t>Всичко разходи</t>
  </si>
  <si>
    <t>7607</t>
  </si>
  <si>
    <t>Симеоновград</t>
  </si>
  <si>
    <t>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</si>
</sst>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##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3" borderId="2" xfId="0" applyFont="1" applyFill="1" applyBorder="1" applyAlignment="1">
      <alignment/>
    </xf>
    <xf numFmtId="164" fontId="4" fillId="3" borderId="0" xfId="0" applyFont="1" applyFill="1" applyBorder="1" applyAlignment="1" applyProtection="1">
      <alignment horizontal="center"/>
      <protection locked="0"/>
    </xf>
    <xf numFmtId="164" fontId="2" fillId="3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0" borderId="0" xfId="0" applyFont="1" applyAlignment="1">
      <alignment/>
    </xf>
    <xf numFmtId="164" fontId="5" fillId="3" borderId="2" xfId="0" applyFont="1" applyFill="1" applyBorder="1" applyAlignment="1">
      <alignment horizontal="right" vertical="center"/>
    </xf>
    <xf numFmtId="164" fontId="6" fillId="3" borderId="0" xfId="0" applyFont="1" applyFill="1" applyBorder="1" applyAlignment="1" applyProtection="1">
      <alignment horizontal="center" vertical="center"/>
      <protection locked="0"/>
    </xf>
    <xf numFmtId="164" fontId="5" fillId="3" borderId="0" xfId="0" applyFont="1" applyFill="1" applyBorder="1" applyAlignment="1">
      <alignment horizontal="right" vertical="center"/>
    </xf>
    <xf numFmtId="166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2" fillId="3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 applyProtection="1">
      <alignment horizontal="center" vertical="center"/>
      <protection/>
    </xf>
    <xf numFmtId="164" fontId="2" fillId="3" borderId="3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left" vertical="center"/>
    </xf>
    <xf numFmtId="167" fontId="2" fillId="4" borderId="4" xfId="0" applyNumberFormat="1" applyFont="1" applyFill="1" applyBorder="1" applyAlignment="1" applyProtection="1">
      <alignment horizontal="right" vertical="center"/>
      <protection locked="0"/>
    </xf>
    <xf numFmtId="167" fontId="2" fillId="4" borderId="5" xfId="0" applyNumberFormat="1" applyFont="1" applyFill="1" applyBorder="1" applyAlignment="1" applyProtection="1">
      <alignment horizontal="right" vertical="center"/>
      <protection locked="0"/>
    </xf>
    <xf numFmtId="167" fontId="2" fillId="4" borderId="7" xfId="0" applyNumberFormat="1" applyFont="1" applyFill="1" applyBorder="1" applyAlignment="1" applyProtection="1">
      <alignment horizontal="right" vertical="center"/>
      <protection locked="0"/>
    </xf>
    <xf numFmtId="164" fontId="2" fillId="2" borderId="5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7" fontId="2" fillId="4" borderId="7" xfId="0" applyNumberFormat="1" applyFont="1" applyFill="1" applyBorder="1" applyAlignment="1">
      <alignment horizontal="right" vertical="center"/>
    </xf>
    <xf numFmtId="164" fontId="2" fillId="3" borderId="5" xfId="0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right" vertical="center"/>
    </xf>
    <xf numFmtId="164" fontId="2" fillId="2" borderId="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2"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strike val="0"/>
        <sz val="11"/>
        <color rgb="FF000000"/>
      </font>
      <fill>
        <patternFill patternType="solid">
          <fgColor rgb="FF008080"/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B2" sqref="B2"/>
    </sheetView>
  </sheetViews>
  <sheetFormatPr defaultColWidth="9.140625" defaultRowHeight="15"/>
  <cols>
    <col min="1" max="1" width="0.5625" style="1" customWidth="1"/>
    <col min="2" max="2" width="47.7109375" style="1" customWidth="1"/>
    <col min="3" max="7" width="20.7109375" style="1" customWidth="1"/>
    <col min="8" max="16384" width="9.140625" style="1" customWidth="1"/>
  </cols>
  <sheetData>
    <row r="1" ht="3" customHeight="1">
      <c r="A1" s="2" t="s">
        <v>15</v>
      </c>
    </row>
    <row r="2" spans="2:7" ht="20.25">
      <c r="B2" s="3" t="s">
        <v>0</v>
      </c>
      <c r="C2" s="3"/>
      <c r="D2" s="3"/>
      <c r="E2" s="3"/>
      <c r="F2" s="3"/>
      <c r="G2" s="3"/>
    </row>
    <row r="3" spans="1:7" s="9" customFormat="1" ht="18">
      <c r="A3" s="4" t="str">
        <f>CONCATENATE("Бюджет ",G4)</f>
        <v>Бюджет 2021</v>
      </c>
      <c r="B3" s="5"/>
      <c r="C3" s="6" t="s">
        <v>14</v>
      </c>
      <c r="D3" s="6"/>
      <c r="E3" s="6"/>
      <c r="F3" s="7"/>
      <c r="G3" s="8"/>
    </row>
    <row r="4" spans="2:7" ht="15.75">
      <c r="B4" s="10" t="s">
        <v>1</v>
      </c>
      <c r="C4" s="11" t="s">
        <v>13</v>
      </c>
      <c r="D4" s="12" t="s">
        <v>2</v>
      </c>
      <c r="E4" s="11" t="str">
        <f>IF(A1="B","Начален",IF(A1="N","Предварителен",IF(A1="R","Уточнен",IF(A1="D","Проектобюджет",IF(A1="P","Прогноза",IF(A1="U","Актуализиран","Грешка"))))))</f>
        <v>Предварителен</v>
      </c>
      <c r="F4" s="12" t="s">
        <v>3</v>
      </c>
      <c r="G4" s="13">
        <v>2021</v>
      </c>
    </row>
    <row r="5" spans="2:7" ht="15">
      <c r="B5" s="14"/>
      <c r="C5" s="15"/>
      <c r="D5" s="15"/>
      <c r="E5" s="16"/>
      <c r="F5" s="15"/>
      <c r="G5" s="17"/>
    </row>
    <row r="6" spans="2:7" ht="27.75" customHeight="1">
      <c r="B6" s="18"/>
      <c r="C6" s="19" t="str">
        <f>IF(A1="B","Годишен план",IF(A1="R","Уточнен годишен план",IF(A1="N","Предварителен годишен план",IF(A1="U","Актуализиран годишен план",CONCATENATE("Годишен отчет ",G4-1)))))</f>
        <v>Предварителен годишен план</v>
      </c>
      <c r="D6" s="19" t="str">
        <f>IF(OR(A1="B",A1="N",A1="R",A1="U"),"Стойност I-во тримесечие",A3)</f>
        <v>Стойност I-во тримесечие</v>
      </c>
      <c r="E6" s="19" t="str">
        <f>IF(OR(A1="B",A1="N",A1="R",A1="U"),"Стойност II-ро тримесечие",IF(A1="P",CONCATENATE("Прогноза ",G4+1),CONCATENATE("Проектобюджет ",G4+1)))</f>
        <v>Стойност II-ро тримесечие</v>
      </c>
      <c r="F6" s="19" t="str">
        <f>IF(OR(A1="B",A1="N",A1="R",A1="U"),"Стойност III-то тримесечие",CONCATENATE("Прогноза ",G4+2))</f>
        <v>Стойност III-то тримесечие</v>
      </c>
      <c r="G6" s="20" t="str">
        <f>IF(OR(A1="B",A1="N",A1="R",A1="U"),"Стойност IV-то тримесечие",CONCATENATE("Прогноза ",G4+3))</f>
        <v>Стойност IV-то тримесечие</v>
      </c>
    </row>
    <row r="7" spans="2:7" ht="15">
      <c r="B7" s="21"/>
      <c r="C7" s="21"/>
      <c r="D7" s="21"/>
      <c r="E7" s="21"/>
      <c r="F7" s="21"/>
      <c r="G7" s="21"/>
    </row>
    <row r="8" spans="2:7" ht="15">
      <c r="B8" s="22" t="s">
        <v>4</v>
      </c>
      <c r="C8" s="23">
        <v>6399559</v>
      </c>
      <c r="D8" s="24">
        <v>1919868</v>
      </c>
      <c r="E8" s="25">
        <v>1599891</v>
      </c>
      <c r="F8" s="25">
        <v>1279908</v>
      </c>
      <c r="G8" s="25">
        <v>1599892</v>
      </c>
    </row>
    <row r="9" spans="2:7" ht="15">
      <c r="B9" s="26" t="s">
        <v>5</v>
      </c>
      <c r="C9" s="25">
        <v>6399559</v>
      </c>
      <c r="D9" s="25">
        <v>1919868</v>
      </c>
      <c r="E9" s="25">
        <v>1599891</v>
      </c>
      <c r="F9" s="25">
        <v>1279908</v>
      </c>
      <c r="G9" s="25">
        <v>1599892</v>
      </c>
    </row>
    <row r="10" spans="2:7" ht="15">
      <c r="B10" s="27" t="s">
        <v>6</v>
      </c>
      <c r="C10" s="28">
        <f>C8-C9</f>
        <v>0</v>
      </c>
      <c r="D10" s="28">
        <f>D8-D9</f>
        <v>0</v>
      </c>
      <c r="E10" s="28">
        <f>E8-E9</f>
        <v>0</v>
      </c>
      <c r="F10" s="28">
        <f>F8-F9</f>
        <v>0</v>
      </c>
      <c r="G10" s="28">
        <f>G8-G9</f>
        <v>0</v>
      </c>
    </row>
    <row r="11" spans="2:7" ht="15">
      <c r="B11" s="29"/>
      <c r="C11" s="29"/>
      <c r="D11" s="29"/>
      <c r="E11" s="29"/>
      <c r="F11" s="29"/>
      <c r="G11" s="29"/>
    </row>
    <row r="12" spans="2:7" ht="15">
      <c r="B12" s="26" t="s">
        <v>7</v>
      </c>
      <c r="C12" s="24">
        <v>4527604</v>
      </c>
      <c r="D12" s="24">
        <v>955009</v>
      </c>
      <c r="E12" s="25">
        <v>1475707</v>
      </c>
      <c r="F12" s="25">
        <v>1160831</v>
      </c>
      <c r="G12" s="25">
        <v>936057</v>
      </c>
    </row>
    <row r="13" spans="2:7" ht="15">
      <c r="B13" s="26" t="s">
        <v>8</v>
      </c>
      <c r="C13" s="24">
        <f>C14+C15</f>
        <v>4527604</v>
      </c>
      <c r="D13" s="24">
        <f>D14+D15</f>
        <v>955009</v>
      </c>
      <c r="E13" s="25">
        <f>E14+E15</f>
        <v>1475707</v>
      </c>
      <c r="F13" s="25">
        <f>F14+F15</f>
        <v>1160831</v>
      </c>
      <c r="G13" s="25">
        <f>G14+G15</f>
        <v>936057</v>
      </c>
    </row>
    <row r="14" spans="2:7" ht="15">
      <c r="B14" s="26" t="s">
        <v>9</v>
      </c>
      <c r="C14" s="24">
        <v>4404356</v>
      </c>
      <c r="D14" s="24">
        <v>924147</v>
      </c>
      <c r="E14" s="25">
        <v>1445245</v>
      </c>
      <c r="F14" s="25">
        <v>1130370</v>
      </c>
      <c r="G14" s="25">
        <v>904594</v>
      </c>
    </row>
    <row r="15" spans="2:7" ht="15">
      <c r="B15" s="26" t="s">
        <v>10</v>
      </c>
      <c r="C15" s="24">
        <v>123248</v>
      </c>
      <c r="D15" s="24">
        <v>30862</v>
      </c>
      <c r="E15" s="25">
        <v>30462</v>
      </c>
      <c r="F15" s="25">
        <v>30461</v>
      </c>
      <c r="G15" s="25">
        <v>31463</v>
      </c>
    </row>
    <row r="16" spans="2:7" ht="15">
      <c r="B16" s="27" t="s">
        <v>6</v>
      </c>
      <c r="C16" s="30">
        <f>C12-C13</f>
        <v>0</v>
      </c>
      <c r="D16" s="30">
        <f>D12-D13</f>
        <v>0</v>
      </c>
      <c r="E16" s="28">
        <f>E12-E13</f>
        <v>0</v>
      </c>
      <c r="F16" s="28">
        <f>F12-F13</f>
        <v>0</v>
      </c>
      <c r="G16" s="28">
        <f>G12-G13</f>
        <v>0</v>
      </c>
    </row>
    <row r="17" spans="2:7" ht="15">
      <c r="B17" s="29"/>
      <c r="C17" s="29"/>
      <c r="D17" s="29"/>
      <c r="E17" s="29"/>
      <c r="F17" s="29"/>
      <c r="G17" s="29"/>
    </row>
    <row r="18" spans="2:7" ht="15">
      <c r="B18" s="26" t="s">
        <v>11</v>
      </c>
      <c r="C18" s="25">
        <f>C8+C12</f>
        <v>10927163</v>
      </c>
      <c r="D18" s="25">
        <f>D8+D12</f>
        <v>2874877</v>
      </c>
      <c r="E18" s="25">
        <f>E8+E12</f>
        <v>3075598</v>
      </c>
      <c r="F18" s="25">
        <f>F8+F12</f>
        <v>2440739</v>
      </c>
      <c r="G18" s="25">
        <f>G8+G12</f>
        <v>2535949</v>
      </c>
    </row>
    <row r="19" spans="2:7" ht="15">
      <c r="B19" s="26" t="s">
        <v>12</v>
      </c>
      <c r="C19" s="25">
        <f>C9+C14+C15</f>
        <v>10927163</v>
      </c>
      <c r="D19" s="25">
        <f>D9+D14+D15</f>
        <v>2874877</v>
      </c>
      <c r="E19" s="25">
        <f>E9+E14+E15</f>
        <v>3075598</v>
      </c>
      <c r="F19" s="25">
        <f>F9+F14+F15</f>
        <v>2440739</v>
      </c>
      <c r="G19" s="25">
        <f>G9+G14+G15</f>
        <v>2535949</v>
      </c>
    </row>
    <row r="20" spans="2:7" ht="15">
      <c r="B20" s="27" t="s">
        <v>6</v>
      </c>
      <c r="C20" s="28">
        <f>C18-C19</f>
        <v>0</v>
      </c>
      <c r="D20" s="28">
        <f>D18-D19</f>
        <v>0</v>
      </c>
      <c r="E20" s="28">
        <f>E18-E19</f>
        <v>0</v>
      </c>
      <c r="F20" s="28">
        <f>F18-F19</f>
        <v>0</v>
      </c>
      <c r="G20" s="28">
        <f>G18-G19</f>
        <v>0</v>
      </c>
    </row>
    <row r="21" spans="2:7" ht="15">
      <c r="B21" s="29"/>
      <c r="C21" s="29"/>
      <c r="D21" s="29"/>
      <c r="E21" s="29"/>
      <c r="F21" s="29"/>
      <c r="G21" s="29"/>
    </row>
    <row r="22" spans="2:7" ht="16.5">
      <c r="B22" s="31" t="str">
        <f>IF(OR(AND(OR(A1="B",A1="N",A1="R",A1="U"),C20=0),AND(OR(A1="D",A1="P"),D20=0)),"Балансиран","Небалансиран")</f>
        <v>Балансиран</v>
      </c>
      <c r="C22" s="31"/>
      <c r="D22" s="31"/>
      <c r="E22" s="31"/>
      <c r="F22" s="31"/>
      <c r="G22" s="31"/>
    </row>
  </sheetData>
  <sheetProtection selectLockedCells="1" selectUnlockedCells="1"/>
  <mergeCells count="7">
    <mergeCell ref="B2:G2"/>
    <mergeCell ref="C3:E3"/>
    <mergeCell ref="B7:G7"/>
    <mergeCell ref="B11:G11"/>
    <mergeCell ref="B17:G17"/>
    <mergeCell ref="B21:G21"/>
    <mergeCell ref="B22:G22"/>
  </mergeCells>
  <conditionalFormatting sqref="B22:G22">
    <cfRule type="expression" priority="1" dxfId="0" stopIfTrue="1">
      <formula>NOT(ISERROR(SEARCH("Небалансиран",B22)))</formula>
    </cfRule>
    <cfRule type="expression" priority="2" dxfId="1" stopIfTrue="1">
      <formula>NOT(ISERROR(SEARCH("Балансиран",B22)))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Геджов</dc:creator>
  <cp:keywords/>
  <dc:description/>
  <cp:lastModifiedBy/>
  <dcterms:created xsi:type="dcterms:W3CDTF">2018-08-20T07:08:54Z</dcterms:created>
  <dcterms:modified xsi:type="dcterms:W3CDTF">2020-04-23T06:36:35Z</dcterms:modified>
  <cp:category/>
  <cp:version/>
  <cp:contentType/>
  <cp:contentStatus/>
  <cp:revision>1</cp:revision>
</cp:coreProperties>
</file>